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9"/>
  <workbookPr/>
  <mc:AlternateContent xmlns:mc="http://schemas.openxmlformats.org/markup-compatibility/2006">
    <mc:Choice Requires="x15">
      <x15ac:absPath xmlns:x15ac="http://schemas.microsoft.com/office/spreadsheetml/2010/11/ac" url="C:\Users\jpile\Desktop\"/>
    </mc:Choice>
  </mc:AlternateContent>
  <xr:revisionPtr revIDLastSave="0" documentId="8_{FE29F76F-FD7A-46D3-A3E1-36FB36FE6B53}" xr6:coauthVersionLast="47" xr6:coauthVersionMax="47" xr10:uidLastSave="{00000000-0000-0000-0000-000000000000}"/>
  <bookViews>
    <workbookView xWindow="-120" yWindow="-120" windowWidth="29040" windowHeight="15840" xr2:uid="{A6507C38-79E2-4F81-A8F0-59945B206385}"/>
  </bookViews>
  <sheets>
    <sheet name="Survey" sheetId="1" r:id="rId1"/>
    <sheet name="Ranking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B12" i="2"/>
  <c r="F44" i="1"/>
  <c r="B11" i="2" s="1"/>
  <c r="C11" i="2" s="1"/>
  <c r="B4" i="2" l="1"/>
  <c r="C4" i="2" s="1"/>
  <c r="D4" i="2" s="1"/>
  <c r="B13" i="2"/>
  <c r="D13" i="2" s="1"/>
  <c r="B15" i="2"/>
  <c r="C15" i="2" s="1"/>
  <c r="B14" i="2"/>
  <c r="C14" i="2" s="1"/>
  <c r="D14" i="2" s="1"/>
  <c r="B16" i="2"/>
  <c r="C12" i="2" l="1"/>
  <c r="D12" i="2" s="1"/>
  <c r="C16" i="2"/>
  <c r="D16" i="2" s="1"/>
  <c r="B3" i="2"/>
  <c r="C3" i="2" s="1"/>
  <c r="B7" i="2"/>
  <c r="B10" i="2"/>
  <c r="C10" i="2" s="1"/>
  <c r="D10" i="2" s="1"/>
  <c r="B9" i="2"/>
  <c r="B8" i="2"/>
  <c r="B1" i="2"/>
  <c r="B6" i="2"/>
  <c r="B19" i="2" s="1"/>
  <c r="B5" i="2"/>
  <c r="B17" i="2"/>
  <c r="D11" i="2"/>
  <c r="D15" i="2"/>
  <c r="C7" i="2" l="1"/>
  <c r="D7" i="2" s="1"/>
  <c r="C9" i="2"/>
  <c r="D9" i="2" s="1"/>
  <c r="C8" i="2"/>
  <c r="D8" i="2" s="1"/>
  <c r="C18" i="2" l="1"/>
  <c r="B18" i="2" s="1"/>
  <c r="D3" i="2"/>
</calcChain>
</file>

<file path=xl/sharedStrings.xml><?xml version="1.0" encoding="utf-8"?>
<sst xmlns="http://schemas.openxmlformats.org/spreadsheetml/2006/main" count="100" uniqueCount="88">
  <si>
    <t xml:space="preserve">SUBCONTRACTOR/ VENDOR PREQUALIFICATION QUESTIONNAIRE </t>
  </si>
  <si>
    <t>All questions must be answered even if not applicable. 
Please complete the form and return it with a copy of your W-9  to prequalform@petrainc.net</t>
  </si>
  <si>
    <t>Company Name</t>
  </si>
  <si>
    <t>Phone #</t>
  </si>
  <si>
    <t>Business Address</t>
  </si>
  <si>
    <t>City</t>
  </si>
  <si>
    <t>State</t>
  </si>
  <si>
    <t>Zip</t>
  </si>
  <si>
    <t>Year Founded</t>
  </si>
  <si>
    <t xml:space="preserve">Email </t>
  </si>
  <si>
    <t>Website</t>
  </si>
  <si>
    <t>Which states can you work in?</t>
  </si>
  <si>
    <t>Licenses</t>
  </si>
  <si>
    <t>Type</t>
  </si>
  <si>
    <t>License Number</t>
  </si>
  <si>
    <t>Expiration Date</t>
  </si>
  <si>
    <t>State Issued In</t>
  </si>
  <si>
    <t>Legal Information</t>
  </si>
  <si>
    <t>Has your firm, officers, or principals been involved in any tax liens, bankruptcy, or reorganization proceedings, failed to complete any work awarded to them, defaulted, or a contract terminated for cause within the last 5 years? If yes, explain.</t>
  </si>
  <si>
    <t>Are there any judgments, tax liens, claims, lawsuits, arbitration, or mediation proceedings currently pending or outstanding against your firm, its officers, or principals? If yes, explain.</t>
  </si>
  <si>
    <t>Has your firm, its officers, or principals filed any claims, lawsuits, arbitration, or mediation proceedings concerning a construction contract within the last five years? If yes, explain.</t>
  </si>
  <si>
    <t>Explanation</t>
  </si>
  <si>
    <r>
      <rPr>
        <b/>
        <sz val="14"/>
        <color theme="1"/>
        <rFont val="Aptos Narrow"/>
        <family val="2"/>
        <scheme val="minor"/>
      </rPr>
      <t>Contractor References</t>
    </r>
    <r>
      <rPr>
        <i/>
        <sz val="16"/>
        <color theme="1"/>
        <rFont val="Aptos Narrow"/>
        <family val="2"/>
        <scheme val="minor"/>
      </rPr>
      <t xml:space="preserve"> </t>
    </r>
    <r>
      <rPr>
        <i/>
        <sz val="12"/>
        <color theme="1"/>
        <rFont val="Aptos Narrow"/>
        <family val="2"/>
        <scheme val="minor"/>
      </rPr>
      <t>(Owner, Developers or General Contractors)</t>
    </r>
  </si>
  <si>
    <t>Contractor Name</t>
  </si>
  <si>
    <t>Contact Name</t>
  </si>
  <si>
    <t>Phone</t>
  </si>
  <si>
    <t>Email</t>
  </si>
  <si>
    <r>
      <rPr>
        <b/>
        <u/>
        <sz val="14"/>
        <color theme="1"/>
        <rFont val="Aptos Narrow"/>
        <family val="2"/>
        <scheme val="minor"/>
      </rPr>
      <t>Safety</t>
    </r>
    <r>
      <rPr>
        <b/>
        <u/>
        <sz val="11"/>
        <color theme="1"/>
        <rFont val="Aptos Narrow"/>
        <family val="2"/>
        <scheme val="minor"/>
      </rPr>
      <t xml:space="preserve">
</t>
    </r>
    <r>
      <rPr>
        <i/>
        <sz val="11"/>
        <color theme="1"/>
        <rFont val="Aptos Narrow"/>
        <family val="2"/>
        <scheme val="minor"/>
      </rPr>
      <t>(From OSHA 300A Logs) Required for companies with 10+ employees. Petra may request additional information.</t>
    </r>
  </si>
  <si>
    <t>Year</t>
  </si>
  <si>
    <t>Total # of cases with days away from work</t>
  </si>
  <si>
    <t>Total # of cases with job transfer or restriction</t>
  </si>
  <si>
    <t>Total # of Deaths</t>
  </si>
  <si>
    <t>Total # of other recordable cases</t>
  </si>
  <si>
    <t>Annual average number of employees</t>
  </si>
  <si>
    <t>Total hours worked by all employees</t>
  </si>
  <si>
    <t>TRIR</t>
  </si>
  <si>
    <r>
      <rPr>
        <b/>
        <sz val="11"/>
        <color theme="1"/>
        <rFont val="Aptos Narrow"/>
        <family val="2"/>
        <scheme val="minor"/>
      </rPr>
      <t>Current Year EMR</t>
    </r>
    <r>
      <rPr>
        <sz val="11"/>
        <color theme="1"/>
        <rFont val="Aptos Narrow"/>
        <family val="2"/>
        <scheme val="minor"/>
      </rPr>
      <t xml:space="preserve"> (Experience Modification Rating)</t>
    </r>
  </si>
  <si>
    <t>Do you have a written safety program?</t>
  </si>
  <si>
    <t>Any OSHA (Federal or State) serious, willful, and/or repeat violations in the last five years?
 If yes, explain</t>
  </si>
  <si>
    <r>
      <rPr>
        <b/>
        <sz val="14"/>
        <color theme="1"/>
        <rFont val="Aptos Narrow"/>
        <family val="2"/>
        <scheme val="minor"/>
      </rPr>
      <t xml:space="preserve">Financial - You can submit a copy of your Balance Sheet and income statement or provide the information below. </t>
    </r>
    <r>
      <rPr>
        <i/>
        <sz val="12"/>
        <color theme="1"/>
        <rFont val="Aptos Narrow"/>
        <family val="2"/>
        <scheme val="minor"/>
      </rPr>
      <t>Petra may request audited financial statements.</t>
    </r>
  </si>
  <si>
    <t>Last 3 Years of Revenue and Largest Contract Amounts</t>
  </si>
  <si>
    <t>Project Name/General Contractor</t>
  </si>
  <si>
    <t>Gross Revenue</t>
  </si>
  <si>
    <t>Largest Contract Completed</t>
  </si>
  <si>
    <t>Accounts Receivable turnover in days?</t>
  </si>
  <si>
    <t>Current Assets in dollars?</t>
  </si>
  <si>
    <t>Current Liabilities in dollars?</t>
  </si>
  <si>
    <t>Can you provide a payment and performance bond?</t>
  </si>
  <si>
    <t>YES</t>
  </si>
  <si>
    <t>What is your current bond rate?</t>
  </si>
  <si>
    <t>What is your bonding capacity?</t>
  </si>
  <si>
    <t>What is your bonding aggregate?</t>
  </si>
  <si>
    <t>What is your current backlog?</t>
  </si>
  <si>
    <t>What percentage of your work do you subcontract?</t>
  </si>
  <si>
    <t>What scopes of work do you subcontract?</t>
  </si>
  <si>
    <t>The undersigned warrants and represents that the information provided herein is complete and accurate in all respects and evaluation process. </t>
  </si>
  <si>
    <t>Name and Title</t>
  </si>
  <si>
    <t>Scoring Chart</t>
  </si>
  <si>
    <t>Date of Review</t>
  </si>
  <si>
    <t>Score</t>
  </si>
  <si>
    <t>Alerts</t>
  </si>
  <si>
    <t>A</t>
  </si>
  <si>
    <t>Years in Business</t>
  </si>
  <si>
    <t>B</t>
  </si>
  <si>
    <t>Tax liens/Bankruptcy/Lawsuits</t>
  </si>
  <si>
    <t>NO</t>
  </si>
  <si>
    <t>C</t>
  </si>
  <si>
    <t>Annual Revenue (3 yr. Avg)</t>
  </si>
  <si>
    <t>D</t>
  </si>
  <si>
    <t>Largest Contract (3 yr. avg)</t>
  </si>
  <si>
    <t># of Employees</t>
  </si>
  <si>
    <t>&gt;30</t>
  </si>
  <si>
    <t>Safety Current EMR</t>
  </si>
  <si>
    <t>&lt;1</t>
  </si>
  <si>
    <t>Any OSHA (Federal or State) serious, willful, and/or repeat violations in the last five years?</t>
  </si>
  <si>
    <t>Documented Safety Program</t>
  </si>
  <si>
    <t>Safety (TRIR)</t>
  </si>
  <si>
    <t>3 Year Average AR Turnover in Days</t>
  </si>
  <si>
    <t>60-90</t>
  </si>
  <si>
    <t>Days</t>
  </si>
  <si>
    <t>Working Capital Float</t>
  </si>
  <si>
    <t>Bond Rate (over $500k must be bonded)</t>
  </si>
  <si>
    <t>% of Work Subcontracted</t>
  </si>
  <si>
    <t>21-49%</t>
  </si>
  <si>
    <t>lock cells, hide sheet</t>
  </si>
  <si>
    <t>Ranking</t>
  </si>
  <si>
    <t>Recommended Bid Maximum</t>
  </si>
  <si>
    <t>Reason/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</si>
</sst>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mm/dd/yy;@"/>
    <numFmt numFmtId="166" formatCode="_(* #,##0_);_(* \(#,##0\);_(* &quot;-&quot;??_);_(@_)"/>
    <numFmt numFmtId="167" formatCode="_(&quot;$&quot;* #,##0_);_(&quot;$&quot;* \(#,##0\);_(&quot;$&quot;* &quot;-&quot;??_);_(@_)"/>
    <numFmt numFmtId="168" formatCode="0.0"/>
    <numFmt numFmtId="169" formatCode="00000"/>
  </numFmts>
  <fonts count="2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11"/>
      <color theme="1"/>
      <name val="Aptos"/>
      <family val="2"/>
    </font>
    <font>
      <i/>
      <sz val="12"/>
      <color theme="1"/>
      <name val="Aptos Narrow"/>
      <family val="2"/>
      <scheme val="minor"/>
    </font>
    <font>
      <sz val="14"/>
      <color rgb="FFFF0000"/>
      <name val="Aptos"/>
      <family val="2"/>
    </font>
    <font>
      <b/>
      <sz val="11"/>
      <name val="Calibri"/>
      <family val="2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6"/>
      <color theme="1"/>
      <name val="Aptos Narrow"/>
      <family val="2"/>
      <scheme val="minor"/>
    </font>
    <font>
      <sz val="11"/>
      <color rgb="FF000000"/>
      <name val="Arial"/>
      <family val="2"/>
    </font>
    <font>
      <sz val="11"/>
      <color rgb="FF000000"/>
      <name val="Aptos Narrow"/>
      <family val="2"/>
      <scheme val="minor"/>
    </font>
    <font>
      <sz val="11"/>
      <color theme="1"/>
      <name val="Arial"/>
      <family val="2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A6C9EC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49992370372631"/>
        <bgColor rgb="FF000000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28"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center"/>
    </xf>
    <xf numFmtId="0" fontId="14" fillId="3" borderId="1" xfId="0" applyFont="1" applyFill="1" applyBorder="1"/>
    <xf numFmtId="0" fontId="15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5" borderId="1" xfId="0" applyFont="1" applyFill="1" applyBorder="1"/>
    <xf numFmtId="0" fontId="14" fillId="5" borderId="1" xfId="0" applyFont="1" applyFill="1" applyBorder="1" applyAlignment="1">
      <alignment horizontal="center"/>
    </xf>
    <xf numFmtId="0" fontId="15" fillId="0" borderId="1" xfId="1" applyNumberFormat="1" applyFont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44" fontId="15" fillId="0" borderId="1" xfId="2" applyFont="1" applyBorder="1" applyAlignment="1">
      <alignment horizontal="center"/>
    </xf>
    <xf numFmtId="9" fontId="15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3" borderId="1" xfId="0" applyFont="1" applyFill="1" applyBorder="1" applyAlignment="1">
      <alignment wrapText="1"/>
    </xf>
    <xf numFmtId="0" fontId="14" fillId="7" borderId="1" xfId="0" applyFont="1" applyFill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6" fillId="8" borderId="1" xfId="0" applyFont="1" applyFill="1" applyBorder="1" applyAlignment="1">
      <alignment horizontal="center"/>
    </xf>
    <xf numFmtId="44" fontId="16" fillId="8" borderId="1" xfId="0" applyNumberFormat="1" applyFont="1" applyFill="1" applyBorder="1" applyAlignment="1">
      <alignment horizontal="center"/>
    </xf>
    <xf numFmtId="0" fontId="6" fillId="0" borderId="19" xfId="0" applyFont="1" applyBorder="1"/>
    <xf numFmtId="0" fontId="0" fillId="0" borderId="20" xfId="0" applyBorder="1"/>
    <xf numFmtId="0" fontId="0" fillId="0" borderId="21" xfId="0" applyBorder="1"/>
    <xf numFmtId="0" fontId="1" fillId="0" borderId="15" xfId="0" applyFont="1" applyBorder="1"/>
    <xf numFmtId="0" fontId="0" fillId="0" borderId="16" xfId="0" applyBorder="1"/>
    <xf numFmtId="0" fontId="1" fillId="0" borderId="1" xfId="0" applyFont="1" applyBorder="1" applyAlignment="1">
      <alignment horizontal="right"/>
    </xf>
    <xf numFmtId="0" fontId="0" fillId="0" borderId="15" xfId="0" applyBorder="1"/>
    <xf numFmtId="0" fontId="0" fillId="0" borderId="0" xfId="0" applyAlignment="1">
      <alignment horizontal="center"/>
    </xf>
    <xf numFmtId="43" fontId="0" fillId="0" borderId="0" xfId="1" applyFont="1" applyFill="1"/>
    <xf numFmtId="0" fontId="3" fillId="0" borderId="15" xfId="0" applyFont="1" applyBorder="1"/>
    <xf numFmtId="0" fontId="7" fillId="0" borderId="15" xfId="0" applyFont="1" applyBorder="1" applyAlignment="1">
      <alignment vertical="center"/>
    </xf>
    <xf numFmtId="0" fontId="0" fillId="0" borderId="17" xfId="0" applyBorder="1"/>
    <xf numFmtId="0" fontId="9" fillId="0" borderId="0" xfId="0" applyFont="1" applyAlignment="1">
      <alignment vertical="top" wrapText="1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2" xfId="0" applyBorder="1" applyProtection="1">
      <protection locked="0"/>
    </xf>
    <xf numFmtId="166" fontId="0" fillId="0" borderId="1" xfId="1" applyNumberFormat="1" applyFont="1" applyFill="1" applyBorder="1" applyProtection="1">
      <protection locked="0"/>
    </xf>
    <xf numFmtId="166" fontId="0" fillId="0" borderId="14" xfId="1" applyNumberFormat="1" applyFont="1" applyFill="1" applyBorder="1" applyProtection="1">
      <protection locked="0"/>
    </xf>
    <xf numFmtId="43" fontId="0" fillId="0" borderId="13" xfId="1" applyFont="1" applyFill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167" fontId="0" fillId="0" borderId="1" xfId="2" applyNumberFormat="1" applyFont="1" applyFill="1" applyBorder="1" applyAlignment="1" applyProtection="1">
      <protection locked="0"/>
    </xf>
    <xf numFmtId="9" fontId="0" fillId="0" borderId="1" xfId="3" applyFont="1" applyFill="1" applyBorder="1" applyProtection="1">
      <protection locked="0"/>
    </xf>
    <xf numFmtId="0" fontId="0" fillId="0" borderId="23" xfId="0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/>
    </xf>
    <xf numFmtId="0" fontId="1" fillId="0" borderId="19" xfId="0" applyFont="1" applyBorder="1"/>
    <xf numFmtId="0" fontId="0" fillId="0" borderId="0" xfId="0" applyAlignment="1" applyProtection="1">
      <alignment horizontal="center" vertical="top"/>
      <protection locked="0"/>
    </xf>
    <xf numFmtId="0" fontId="0" fillId="0" borderId="21" xfId="0" applyBorder="1" applyAlignment="1" applyProtection="1">
      <alignment horizontal="center" vertical="top"/>
      <protection locked="0"/>
    </xf>
    <xf numFmtId="0" fontId="0" fillId="0" borderId="16" xfId="0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horizontal="center" vertical="top"/>
      <protection locked="0"/>
    </xf>
    <xf numFmtId="167" fontId="0" fillId="0" borderId="14" xfId="2" applyNumberFormat="1" applyFont="1" applyFill="1" applyBorder="1" applyAlignment="1" applyProtection="1">
      <protection locked="0"/>
    </xf>
    <xf numFmtId="0" fontId="1" fillId="0" borderId="26" xfId="0" applyFont="1" applyBorder="1"/>
    <xf numFmtId="0" fontId="18" fillId="0" borderId="19" xfId="0" applyFont="1" applyBorder="1"/>
    <xf numFmtId="0" fontId="18" fillId="0" borderId="15" xfId="0" applyFont="1" applyBorder="1"/>
    <xf numFmtId="0" fontId="19" fillId="0" borderId="15" xfId="0" applyFont="1" applyBorder="1"/>
    <xf numFmtId="0" fontId="1" fillId="0" borderId="0" xfId="0" applyFont="1"/>
    <xf numFmtId="0" fontId="1" fillId="2" borderId="1" xfId="0" applyFont="1" applyFill="1" applyBorder="1" applyAlignment="1">
      <alignment horizontal="right" vertical="top" wrapText="1"/>
    </xf>
    <xf numFmtId="167" fontId="0" fillId="0" borderId="1" xfId="2" applyNumberFormat="1" applyFont="1" applyFill="1" applyBorder="1" applyProtection="1">
      <protection locked="0"/>
    </xf>
    <xf numFmtId="0" fontId="0" fillId="0" borderId="1" xfId="0" quotePrefix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22" fillId="0" borderId="1" xfId="0" quotePrefix="1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1" fillId="10" borderId="0" xfId="0" applyFont="1" applyFill="1" applyAlignment="1">
      <alignment horizontal="center"/>
    </xf>
    <xf numFmtId="0" fontId="2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2" fillId="0" borderId="31" xfId="0" applyFont="1" applyBorder="1" applyAlignment="1">
      <alignment horizontal="center"/>
    </xf>
    <xf numFmtId="14" fontId="15" fillId="9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68" fontId="1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3" applyFont="1" applyFill="1" applyBorder="1" applyAlignment="1" applyProtection="1">
      <alignment horizontal="center"/>
      <protection locked="0"/>
    </xf>
    <xf numFmtId="9" fontId="0" fillId="0" borderId="1" xfId="3" applyFont="1" applyFill="1" applyBorder="1" applyAlignment="1">
      <alignment horizontal="center"/>
    </xf>
    <xf numFmtId="9" fontId="0" fillId="0" borderId="0" xfId="3" applyFont="1" applyFill="1" applyBorder="1" applyAlignment="1">
      <alignment horizontal="center"/>
    </xf>
    <xf numFmtId="0" fontId="0" fillId="0" borderId="0" xfId="0" quotePrefix="1"/>
    <xf numFmtId="9" fontId="0" fillId="0" borderId="1" xfId="3" quotePrefix="1" applyFont="1" applyBorder="1" applyAlignment="1">
      <alignment horizontal="center"/>
    </xf>
    <xf numFmtId="169" fontId="0" fillId="0" borderId="1" xfId="0" applyNumberFormat="1" applyBorder="1" applyProtection="1">
      <protection locked="0"/>
    </xf>
    <xf numFmtId="43" fontId="15" fillId="0" borderId="1" xfId="1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0" fillId="0" borderId="23" xfId="0" applyBorder="1" applyAlignment="1" applyProtection="1">
      <alignment horizontal="center"/>
      <protection locked="0"/>
    </xf>
    <xf numFmtId="0" fontId="12" fillId="0" borderId="0" xfId="0" applyFont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0" fillId="0" borderId="1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4" xfId="0" applyBorder="1" applyAlignment="1" applyProtection="1">
      <alignment horizontal="center" vertical="top"/>
      <protection locked="0"/>
    </xf>
    <xf numFmtId="0" fontId="0" fillId="0" borderId="22" xfId="0" applyBorder="1" applyAlignment="1" applyProtection="1">
      <alignment horizontal="center" vertical="top"/>
      <protection locked="0"/>
    </xf>
    <xf numFmtId="0" fontId="0" fillId="0" borderId="23" xfId="0" applyBorder="1" applyAlignment="1" applyProtection="1">
      <alignment horizontal="center" vertical="top"/>
      <protection locked="0"/>
    </xf>
    <xf numFmtId="0" fontId="0" fillId="0" borderId="24" xfId="0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>
      <alignment horizontal="center" wrapText="1"/>
    </xf>
    <xf numFmtId="43" fontId="1" fillId="2" borderId="1" xfId="1" applyFont="1" applyFill="1" applyBorder="1" applyAlignment="1">
      <alignment horizontal="center" vertical="top" wrapText="1"/>
    </xf>
    <xf numFmtId="43" fontId="1" fillId="2" borderId="14" xfId="1" applyFont="1" applyFill="1" applyBorder="1" applyAlignment="1">
      <alignment horizontal="center" vertical="top" wrapText="1"/>
    </xf>
    <xf numFmtId="165" fontId="0" fillId="0" borderId="1" xfId="0" applyNumberFormat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165" fontId="0" fillId="0" borderId="23" xfId="0" applyNumberFormat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0" fillId="0" borderId="25" xfId="0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2" borderId="14" xfId="0" applyFont="1" applyFill="1" applyBorder="1" applyAlignment="1">
      <alignment horizontal="center" wrapText="1"/>
    </xf>
    <xf numFmtId="0" fontId="0" fillId="0" borderId="27" xfId="0" applyBorder="1" applyAlignment="1" applyProtection="1">
      <alignment horizontal="center" vertical="top"/>
      <protection locked="0"/>
    </xf>
    <xf numFmtId="0" fontId="0" fillId="0" borderId="28" xfId="0" applyBorder="1" applyAlignment="1" applyProtection="1">
      <alignment horizontal="center" vertical="top"/>
      <protection locked="0"/>
    </xf>
    <xf numFmtId="0" fontId="0" fillId="0" borderId="29" xfId="0" applyBorder="1" applyAlignment="1" applyProtection="1">
      <alignment horizontal="center" vertical="top"/>
      <protection locked="0"/>
    </xf>
    <xf numFmtId="0" fontId="20" fillId="9" borderId="0" xfId="0" applyFont="1" applyFill="1" applyAlignment="1">
      <alignment horizontal="center" wrapText="1"/>
    </xf>
    <xf numFmtId="0" fontId="14" fillId="4" borderId="1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1461135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BBD8EB-F9CA-A8F9-62D0-27C2EB6CA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61135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A72A6-87CB-4956-9E30-B8642A721857}">
  <sheetPr>
    <pageSetUpPr fitToPage="1"/>
  </sheetPr>
  <dimension ref="A3:O73"/>
  <sheetViews>
    <sheetView showGridLines="0" tabSelected="1" zoomScaleNormal="100" workbookViewId="0">
      <selection activeCell="H4" sqref="H4"/>
    </sheetView>
  </sheetViews>
  <sheetFormatPr defaultRowHeight="15"/>
  <cols>
    <col min="1" max="1" width="31" customWidth="1"/>
    <col min="2" max="2" width="14.140625" customWidth="1"/>
    <col min="3" max="3" width="13.85546875" customWidth="1"/>
    <col min="4" max="4" width="15.28515625" customWidth="1"/>
    <col min="5" max="5" width="11" customWidth="1"/>
    <col min="6" max="6" width="13.85546875" customWidth="1"/>
    <col min="7" max="7" width="15" customWidth="1"/>
    <col min="15" max="15" width="10.5703125" bestFit="1" customWidth="1"/>
  </cols>
  <sheetData>
    <row r="3" spans="1:7" ht="6" customHeight="1"/>
    <row r="4" spans="1:7" ht="21">
      <c r="A4" s="116" t="s">
        <v>0</v>
      </c>
      <c r="B4" s="116"/>
      <c r="C4" s="116"/>
      <c r="D4" s="116"/>
      <c r="E4" s="116"/>
      <c r="F4" s="116"/>
      <c r="G4" s="116"/>
    </row>
    <row r="5" spans="1:7">
      <c r="A5" s="117" t="s">
        <v>1</v>
      </c>
      <c r="B5" s="117"/>
      <c r="C5" s="117"/>
      <c r="D5" s="117"/>
      <c r="E5" s="117"/>
      <c r="F5" s="117"/>
      <c r="G5" s="117"/>
    </row>
    <row r="6" spans="1:7" ht="15.75" thickBot="1">
      <c r="A6" s="117"/>
      <c r="B6" s="117"/>
      <c r="C6" s="117"/>
      <c r="D6" s="117"/>
      <c r="E6" s="117"/>
      <c r="F6" s="117"/>
      <c r="G6" s="117"/>
    </row>
    <row r="7" spans="1:7">
      <c r="A7" s="49" t="s">
        <v>2</v>
      </c>
      <c r="B7" s="119"/>
      <c r="C7" s="119"/>
      <c r="D7" s="119"/>
      <c r="E7" s="19"/>
      <c r="F7" s="19"/>
      <c r="G7" s="20"/>
    </row>
    <row r="8" spans="1:7">
      <c r="A8" s="21" t="s">
        <v>3</v>
      </c>
      <c r="B8" s="120"/>
      <c r="C8" s="120"/>
      <c r="D8" s="120"/>
      <c r="G8" s="22"/>
    </row>
    <row r="9" spans="1:7">
      <c r="A9" s="21" t="s">
        <v>4</v>
      </c>
      <c r="B9" s="121"/>
      <c r="C9" s="121"/>
      <c r="D9" s="121"/>
      <c r="G9" s="22"/>
    </row>
    <row r="10" spans="1:7">
      <c r="A10" s="21" t="s">
        <v>5</v>
      </c>
      <c r="B10" s="121"/>
      <c r="C10" s="121"/>
      <c r="D10" s="121"/>
      <c r="G10" s="22"/>
    </row>
    <row r="11" spans="1:7">
      <c r="A11" s="21" t="s">
        <v>6</v>
      </c>
      <c r="B11" s="31"/>
      <c r="C11" s="23" t="s">
        <v>7</v>
      </c>
      <c r="D11" s="79"/>
      <c r="G11" s="22"/>
    </row>
    <row r="12" spans="1:7">
      <c r="A12" s="21" t="s">
        <v>8</v>
      </c>
      <c r="B12" s="82"/>
      <c r="C12" s="82"/>
      <c r="D12" s="82"/>
      <c r="G12" s="22"/>
    </row>
    <row r="13" spans="1:7">
      <c r="A13" s="21" t="s">
        <v>9</v>
      </c>
      <c r="B13" s="121"/>
      <c r="C13" s="121"/>
      <c r="D13" s="121"/>
      <c r="G13" s="22"/>
    </row>
    <row r="14" spans="1:7">
      <c r="A14" s="21" t="s">
        <v>10</v>
      </c>
      <c r="B14" s="121"/>
      <c r="C14" s="121"/>
      <c r="D14" s="121"/>
      <c r="G14" s="22"/>
    </row>
    <row r="15" spans="1:7">
      <c r="A15" s="21" t="s">
        <v>11</v>
      </c>
      <c r="B15" s="121"/>
      <c r="C15" s="121"/>
      <c r="D15" s="121"/>
      <c r="G15" s="22"/>
    </row>
    <row r="16" spans="1:7" ht="18.75">
      <c r="A16" s="57" t="s">
        <v>12</v>
      </c>
      <c r="G16" s="22"/>
    </row>
    <row r="17" spans="1:15" s="25" customFormat="1">
      <c r="A17" s="41" t="s">
        <v>13</v>
      </c>
      <c r="B17" s="97" t="s">
        <v>14</v>
      </c>
      <c r="C17" s="97"/>
      <c r="D17" s="97" t="s">
        <v>15</v>
      </c>
      <c r="E17" s="97"/>
      <c r="F17" s="97" t="s">
        <v>16</v>
      </c>
      <c r="G17" s="122"/>
    </row>
    <row r="18" spans="1:15">
      <c r="A18" s="32"/>
      <c r="B18" s="82"/>
      <c r="C18" s="82"/>
      <c r="D18" s="100"/>
      <c r="E18" s="100"/>
      <c r="F18" s="82"/>
      <c r="G18" s="110"/>
    </row>
    <row r="19" spans="1:15">
      <c r="A19" s="32"/>
      <c r="B19" s="82"/>
      <c r="C19" s="82"/>
      <c r="D19" s="100"/>
      <c r="E19" s="100"/>
      <c r="F19" s="82"/>
      <c r="G19" s="110"/>
    </row>
    <row r="20" spans="1:15">
      <c r="A20" s="32"/>
      <c r="B20" s="82"/>
      <c r="C20" s="82"/>
      <c r="D20" s="100"/>
      <c r="E20" s="100"/>
      <c r="F20" s="82"/>
      <c r="G20" s="110"/>
    </row>
    <row r="21" spans="1:15">
      <c r="A21" s="32"/>
      <c r="B21" s="82"/>
      <c r="C21" s="82"/>
      <c r="D21" s="100"/>
      <c r="E21" s="100"/>
      <c r="F21" s="82"/>
      <c r="G21" s="110"/>
    </row>
    <row r="22" spans="1:15" ht="15.75" thickBot="1">
      <c r="A22" s="33"/>
      <c r="B22" s="88"/>
      <c r="C22" s="88"/>
      <c r="D22" s="112"/>
      <c r="E22" s="112"/>
      <c r="F22" s="88"/>
      <c r="G22" s="111"/>
    </row>
    <row r="23" spans="1:15" ht="15.75" thickBot="1"/>
    <row r="24" spans="1:15" ht="18.75">
      <c r="A24" s="56" t="s">
        <v>17</v>
      </c>
      <c r="B24" s="19"/>
      <c r="C24" s="19"/>
      <c r="D24" s="19"/>
      <c r="E24" s="19"/>
      <c r="F24" s="19"/>
      <c r="G24" s="20"/>
    </row>
    <row r="25" spans="1:15" ht="63.75" customHeight="1">
      <c r="A25" s="37"/>
      <c r="B25" s="83" t="s">
        <v>18</v>
      </c>
      <c r="C25" s="83"/>
      <c r="D25" s="83"/>
      <c r="E25" s="83"/>
      <c r="F25" s="83"/>
      <c r="G25" s="84"/>
      <c r="O25" s="26"/>
    </row>
    <row r="26" spans="1:15" ht="50.25" customHeight="1">
      <c r="A26" s="37"/>
      <c r="B26" s="83" t="s">
        <v>19</v>
      </c>
      <c r="C26" s="83"/>
      <c r="D26" s="83"/>
      <c r="E26" s="83"/>
      <c r="F26" s="83"/>
      <c r="G26" s="84"/>
    </row>
    <row r="27" spans="1:15" ht="50.25" customHeight="1">
      <c r="A27" s="37"/>
      <c r="B27" s="83" t="s">
        <v>20</v>
      </c>
      <c r="C27" s="83"/>
      <c r="D27" s="83"/>
      <c r="E27" s="83"/>
      <c r="F27" s="83"/>
      <c r="G27" s="84"/>
    </row>
    <row r="28" spans="1:15" ht="15.75">
      <c r="A28" s="27" t="s">
        <v>21</v>
      </c>
      <c r="G28" s="22"/>
    </row>
    <row r="29" spans="1:15">
      <c r="A29" s="91"/>
      <c r="B29" s="92"/>
      <c r="C29" s="92"/>
      <c r="D29" s="92"/>
      <c r="E29" s="92"/>
      <c r="F29" s="92"/>
      <c r="G29" s="93"/>
    </row>
    <row r="30" spans="1:15">
      <c r="A30" s="91"/>
      <c r="B30" s="92"/>
      <c r="C30" s="92"/>
      <c r="D30" s="92"/>
      <c r="E30" s="92"/>
      <c r="F30" s="92"/>
      <c r="G30" s="93"/>
    </row>
    <row r="31" spans="1:15" ht="15.75" thickBot="1">
      <c r="A31" s="94"/>
      <c r="B31" s="95"/>
      <c r="C31" s="95"/>
      <c r="D31" s="95"/>
      <c r="E31" s="95"/>
      <c r="F31" s="95"/>
      <c r="G31" s="96"/>
    </row>
    <row r="32" spans="1:15" ht="15.75" thickBot="1">
      <c r="A32" s="50"/>
      <c r="B32" s="50"/>
      <c r="C32" s="50"/>
      <c r="D32" s="50"/>
      <c r="E32" s="50"/>
      <c r="F32" s="50"/>
      <c r="G32" s="50"/>
    </row>
    <row r="33" spans="1:7" ht="21">
      <c r="A33" s="18" t="s">
        <v>22</v>
      </c>
      <c r="B33" s="19"/>
      <c r="C33" s="19"/>
      <c r="D33" s="19"/>
      <c r="E33" s="19"/>
      <c r="F33" s="19"/>
      <c r="G33" s="51"/>
    </row>
    <row r="34" spans="1:7">
      <c r="A34" s="41" t="s">
        <v>23</v>
      </c>
      <c r="B34" s="44" t="s">
        <v>24</v>
      </c>
      <c r="C34" s="44" t="s">
        <v>25</v>
      </c>
      <c r="D34" s="108" t="s">
        <v>26</v>
      </c>
      <c r="E34" s="109"/>
      <c r="G34" s="52"/>
    </row>
    <row r="35" spans="1:7">
      <c r="A35" s="32"/>
      <c r="B35" s="31"/>
      <c r="C35" s="31"/>
      <c r="D35" s="82"/>
      <c r="E35" s="82"/>
      <c r="G35" s="52"/>
    </row>
    <row r="36" spans="1:7">
      <c r="A36" s="32"/>
      <c r="B36" s="31"/>
      <c r="C36" s="31"/>
      <c r="D36" s="82"/>
      <c r="E36" s="82"/>
      <c r="G36" s="52"/>
    </row>
    <row r="37" spans="1:7" ht="15.75" thickBot="1">
      <c r="A37" s="33"/>
      <c r="B37" s="40"/>
      <c r="C37" s="40"/>
      <c r="D37" s="88"/>
      <c r="E37" s="88"/>
      <c r="F37" s="29"/>
      <c r="G37" s="53"/>
    </row>
    <row r="38" spans="1:7" ht="15.75" thickBot="1"/>
    <row r="39" spans="1:7" ht="35.25" customHeight="1">
      <c r="A39" s="85" t="s">
        <v>27</v>
      </c>
      <c r="B39" s="86"/>
      <c r="C39" s="86"/>
      <c r="D39" s="86"/>
      <c r="E39" s="86"/>
      <c r="F39" s="86"/>
      <c r="G39" s="87"/>
    </row>
    <row r="40" spans="1:7" ht="62.25" customHeight="1">
      <c r="A40" s="48" t="s">
        <v>28</v>
      </c>
      <c r="B40" s="45" t="s">
        <v>29</v>
      </c>
      <c r="C40" s="46" t="s">
        <v>30</v>
      </c>
      <c r="D40" s="46" t="s">
        <v>31</v>
      </c>
      <c r="E40" s="46" t="s">
        <v>32</v>
      </c>
      <c r="F40" s="45" t="s">
        <v>33</v>
      </c>
      <c r="G40" s="47" t="s">
        <v>34</v>
      </c>
    </row>
    <row r="41" spans="1:7">
      <c r="A41" s="32"/>
      <c r="B41" s="34"/>
      <c r="C41" s="34"/>
      <c r="D41" s="34"/>
      <c r="E41" s="34"/>
      <c r="F41" s="34"/>
      <c r="G41" s="35"/>
    </row>
    <row r="42" spans="1:7">
      <c r="A42" s="32"/>
      <c r="B42" s="34"/>
      <c r="C42" s="34"/>
      <c r="D42" s="34"/>
      <c r="E42" s="34"/>
      <c r="F42" s="34"/>
      <c r="G42" s="35"/>
    </row>
    <row r="43" spans="1:7">
      <c r="A43" s="32"/>
      <c r="B43" s="34"/>
      <c r="C43" s="34"/>
      <c r="D43" s="34"/>
      <c r="E43" s="34"/>
      <c r="F43" s="34"/>
      <c r="G43" s="35"/>
    </row>
    <row r="44" spans="1:7">
      <c r="A44" s="24"/>
      <c r="E44" s="60" t="s">
        <v>35</v>
      </c>
      <c r="F44" s="98" t="str">
        <f>IF(G41="","MISSING SAFETY DATA",((B41+C41+E41)*200000)/G41)</f>
        <v>MISSING SAFETY DATA</v>
      </c>
      <c r="G44" s="99"/>
    </row>
    <row r="45" spans="1:7">
      <c r="A45" s="36"/>
      <c r="B45" t="s">
        <v>36</v>
      </c>
      <c r="G45" s="22"/>
    </row>
    <row r="46" spans="1:7">
      <c r="A46" s="32"/>
      <c r="B46" s="59" t="s">
        <v>37</v>
      </c>
      <c r="G46" s="22"/>
    </row>
    <row r="47" spans="1:7">
      <c r="A47" s="24"/>
      <c r="G47" s="22"/>
    </row>
    <row r="48" spans="1:7" ht="15.75" customHeight="1">
      <c r="A48" s="32"/>
      <c r="B48" s="89" t="s">
        <v>38</v>
      </c>
      <c r="C48" s="89"/>
      <c r="D48" s="89"/>
      <c r="E48" s="89"/>
      <c r="F48" s="89"/>
      <c r="G48" s="90"/>
    </row>
    <row r="49" spans="1:7">
      <c r="A49" s="24"/>
      <c r="B49" s="89"/>
      <c r="C49" s="89"/>
      <c r="D49" s="89"/>
      <c r="E49" s="89"/>
      <c r="F49" s="89"/>
      <c r="G49" s="90"/>
    </row>
    <row r="50" spans="1:7" ht="18.75">
      <c r="A50" s="58" t="s">
        <v>21</v>
      </c>
      <c r="G50" s="22"/>
    </row>
    <row r="51" spans="1:7">
      <c r="A51" s="91"/>
      <c r="B51" s="92"/>
      <c r="C51" s="92"/>
      <c r="D51" s="92"/>
      <c r="E51" s="92"/>
      <c r="F51" s="92"/>
      <c r="G51" s="93"/>
    </row>
    <row r="52" spans="1:7">
      <c r="A52" s="91"/>
      <c r="B52" s="92"/>
      <c r="C52" s="92"/>
      <c r="D52" s="92"/>
      <c r="E52" s="92"/>
      <c r="F52" s="92"/>
      <c r="G52" s="93"/>
    </row>
    <row r="53" spans="1:7" ht="15.75" thickBot="1">
      <c r="A53" s="94"/>
      <c r="B53" s="95"/>
      <c r="C53" s="95"/>
      <c r="D53" s="95"/>
      <c r="E53" s="95"/>
      <c r="F53" s="95"/>
      <c r="G53" s="96"/>
    </row>
    <row r="54" spans="1:7" ht="15.75" thickBot="1">
      <c r="A54" s="24"/>
    </row>
    <row r="55" spans="1:7" ht="42.75" customHeight="1">
      <c r="A55" s="113" t="s">
        <v>39</v>
      </c>
      <c r="B55" s="114"/>
      <c r="C55" s="114"/>
      <c r="D55" s="114"/>
      <c r="E55" s="114"/>
      <c r="F55" s="114"/>
      <c r="G55" s="115"/>
    </row>
    <row r="56" spans="1:7" ht="6" customHeight="1">
      <c r="A56" s="28"/>
      <c r="G56" s="22"/>
    </row>
    <row r="57" spans="1:7" ht="18.75">
      <c r="A57" s="57" t="s">
        <v>40</v>
      </c>
      <c r="G57" s="22"/>
    </row>
    <row r="58" spans="1:7" ht="45">
      <c r="A58" s="41" t="s">
        <v>41</v>
      </c>
      <c r="B58" s="42" t="s">
        <v>42</v>
      </c>
      <c r="C58" s="42" t="s">
        <v>43</v>
      </c>
      <c r="D58" s="97" t="s">
        <v>44</v>
      </c>
      <c r="E58" s="97"/>
      <c r="F58" s="42" t="s">
        <v>45</v>
      </c>
      <c r="G58" s="43" t="s">
        <v>46</v>
      </c>
    </row>
    <row r="59" spans="1:7">
      <c r="A59" s="37"/>
      <c r="B59" s="38"/>
      <c r="C59" s="38"/>
      <c r="D59" s="82"/>
      <c r="E59" s="82"/>
      <c r="F59" s="38"/>
      <c r="G59" s="54"/>
    </row>
    <row r="60" spans="1:7">
      <c r="A60" s="37"/>
      <c r="B60" s="38"/>
      <c r="C60" s="38"/>
      <c r="D60" s="82"/>
      <c r="E60" s="82"/>
      <c r="F60" s="38"/>
      <c r="G60" s="54"/>
    </row>
    <row r="61" spans="1:7">
      <c r="A61" s="37"/>
      <c r="B61" s="38"/>
      <c r="C61" s="38"/>
      <c r="D61" s="82"/>
      <c r="E61" s="82"/>
      <c r="F61" s="38"/>
      <c r="G61" s="54"/>
    </row>
    <row r="62" spans="1:7" ht="6" customHeight="1">
      <c r="A62" s="24"/>
      <c r="G62" s="22"/>
    </row>
    <row r="63" spans="1:7">
      <c r="A63" s="21" t="s">
        <v>47</v>
      </c>
      <c r="D63" s="31" t="s">
        <v>48</v>
      </c>
      <c r="G63" s="22"/>
    </row>
    <row r="64" spans="1:7">
      <c r="A64" s="21" t="s">
        <v>49</v>
      </c>
      <c r="D64" s="74"/>
      <c r="G64" s="22"/>
    </row>
    <row r="65" spans="1:7">
      <c r="A65" s="21" t="s">
        <v>50</v>
      </c>
      <c r="D65" s="61"/>
      <c r="G65" s="22"/>
    </row>
    <row r="66" spans="1:7">
      <c r="A66" s="21" t="s">
        <v>51</v>
      </c>
      <c r="D66" s="61"/>
      <c r="G66" s="22"/>
    </row>
    <row r="67" spans="1:7">
      <c r="A67" s="21" t="s">
        <v>52</v>
      </c>
      <c r="D67" s="61"/>
      <c r="G67" s="22"/>
    </row>
    <row r="68" spans="1:7">
      <c r="A68" s="21" t="s">
        <v>53</v>
      </c>
      <c r="D68" s="39"/>
      <c r="G68" s="22"/>
    </row>
    <row r="69" spans="1:7" ht="15.75" thickBot="1">
      <c r="A69" s="55" t="s">
        <v>54</v>
      </c>
      <c r="B69" s="29"/>
      <c r="C69" s="123"/>
      <c r="D69" s="124"/>
      <c r="E69" s="124"/>
      <c r="F69" s="124"/>
      <c r="G69" s="125"/>
    </row>
    <row r="70" spans="1:7" ht="39" customHeight="1">
      <c r="A70" s="118" t="s">
        <v>55</v>
      </c>
      <c r="B70" s="118"/>
      <c r="C70" s="118"/>
      <c r="D70" s="118"/>
      <c r="E70" s="118"/>
      <c r="F70" s="118"/>
      <c r="G70" s="118"/>
    </row>
    <row r="71" spans="1:7" ht="15" customHeight="1">
      <c r="A71" s="30"/>
      <c r="B71" s="101" t="s">
        <v>56</v>
      </c>
      <c r="C71" s="101"/>
      <c r="D71" s="101"/>
      <c r="E71" s="101"/>
      <c r="F71" s="30"/>
      <c r="G71" s="30"/>
    </row>
    <row r="72" spans="1:7">
      <c r="B72" s="102"/>
      <c r="C72" s="103"/>
      <c r="D72" s="103"/>
      <c r="E72" s="104"/>
    </row>
    <row r="73" spans="1:7">
      <c r="B73" s="105"/>
      <c r="C73" s="106"/>
      <c r="D73" s="106"/>
      <c r="E73" s="107"/>
    </row>
  </sheetData>
  <sheetProtection algorithmName="SHA-512" hashValue="SVmn5aJSX1Ytt0Uxhc/DGyvchqomqE3WXnHXXkutyRMbuqUN5F1emrBi84lgzrRWx8OoqXB9cvI+7QPpTAP24Q==" saltValue="1rPxIobGTHWXiK+5rEXpsQ==" spinCount="100000" sheet="1" objects="1" scenarios="1"/>
  <mergeCells count="49">
    <mergeCell ref="A4:G4"/>
    <mergeCell ref="A5:G6"/>
    <mergeCell ref="A70:G70"/>
    <mergeCell ref="B7:D7"/>
    <mergeCell ref="B8:D8"/>
    <mergeCell ref="B9:D9"/>
    <mergeCell ref="B10:D10"/>
    <mergeCell ref="B12:D12"/>
    <mergeCell ref="B13:D13"/>
    <mergeCell ref="B14:D14"/>
    <mergeCell ref="B17:C17"/>
    <mergeCell ref="B15:D15"/>
    <mergeCell ref="B21:C21"/>
    <mergeCell ref="F17:G17"/>
    <mergeCell ref="C69:G69"/>
    <mergeCell ref="D17:E17"/>
    <mergeCell ref="B71:E71"/>
    <mergeCell ref="B72:E73"/>
    <mergeCell ref="D34:E34"/>
    <mergeCell ref="F18:G18"/>
    <mergeCell ref="F19:G19"/>
    <mergeCell ref="F20:G20"/>
    <mergeCell ref="F21:G21"/>
    <mergeCell ref="B22:C22"/>
    <mergeCell ref="B18:C18"/>
    <mergeCell ref="B19:C19"/>
    <mergeCell ref="B20:C20"/>
    <mergeCell ref="F22:G22"/>
    <mergeCell ref="D22:E22"/>
    <mergeCell ref="A29:G31"/>
    <mergeCell ref="A55:G55"/>
    <mergeCell ref="D18:E18"/>
    <mergeCell ref="D19:E19"/>
    <mergeCell ref="D20:E20"/>
    <mergeCell ref="D21:E21"/>
    <mergeCell ref="D59:E59"/>
    <mergeCell ref="D60:E60"/>
    <mergeCell ref="D61:E61"/>
    <mergeCell ref="B25:G25"/>
    <mergeCell ref="B26:G26"/>
    <mergeCell ref="B27:G27"/>
    <mergeCell ref="A39:G39"/>
    <mergeCell ref="D35:E35"/>
    <mergeCell ref="D36:E36"/>
    <mergeCell ref="D37:E37"/>
    <mergeCell ref="B48:G49"/>
    <mergeCell ref="A51:G53"/>
    <mergeCell ref="D58:E58"/>
    <mergeCell ref="F44:G44"/>
  </mergeCells>
  <conditionalFormatting sqref="F44:G44">
    <cfRule type="containsText" dxfId="0" priority="1" operator="containsText" text="Missing">
      <formula>NOT(ISERROR(SEARCH("Missing",F44)))</formula>
    </cfRule>
  </conditionalFormatting>
  <dataValidations count="1">
    <dataValidation type="list" allowBlank="1" showInputMessage="1" showErrorMessage="1" sqref="A25:A27 A48 D63 A46" xr:uid="{05114127-45E9-4480-B62A-22849B996718}">
      <formula1>"YES,NO"</formula1>
    </dataValidation>
  </dataValidations>
  <printOptions horizontalCentered="1"/>
  <pageMargins left="0.25" right="0.25" top="0.75" bottom="0.75" header="0.3" footer="0.3"/>
  <pageSetup scale="98" fitToHeight="0" orientation="portrait" r:id="rId1"/>
  <headerFooter>
    <oddFooter>&amp;CPetra, Inc. 2760 West Excursion, Suite 310, Meridian, ID 83642    208-323-4500 &amp;     Page [Page] of &amp;N  6-19-24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32A58-633F-428F-A8A4-5398751081D1}">
  <dimension ref="A1:K25"/>
  <sheetViews>
    <sheetView zoomScale="115" zoomScaleNormal="115" workbookViewId="0">
      <selection activeCell="B13" sqref="B13"/>
    </sheetView>
  </sheetViews>
  <sheetFormatPr defaultRowHeight="15"/>
  <cols>
    <col min="1" max="1" width="50.42578125" bestFit="1" customWidth="1"/>
    <col min="2" max="2" width="39.5703125" customWidth="1"/>
    <col min="5" max="5" width="6.42578125" customWidth="1"/>
  </cols>
  <sheetData>
    <row r="1" spans="1:11">
      <c r="A1" s="2"/>
      <c r="B1" s="71" t="str">
        <f>IF(Survey!B7="","",Survey!B7)</f>
        <v/>
      </c>
      <c r="C1" s="1"/>
      <c r="D1" s="1"/>
      <c r="F1" s="127" t="s">
        <v>57</v>
      </c>
      <c r="G1" s="127"/>
      <c r="H1" s="127"/>
    </row>
    <row r="2" spans="1:11">
      <c r="A2" s="3" t="s">
        <v>58</v>
      </c>
      <c r="B2" s="70"/>
      <c r="C2" s="5" t="s">
        <v>59</v>
      </c>
      <c r="D2" s="5" t="s">
        <v>60</v>
      </c>
      <c r="F2" s="63">
        <v>1</v>
      </c>
      <c r="G2" s="63">
        <v>5</v>
      </c>
      <c r="H2" s="63">
        <v>10</v>
      </c>
      <c r="J2" s="5" t="s">
        <v>61</v>
      </c>
      <c r="K2" s="5">
        <v>90</v>
      </c>
    </row>
    <row r="3" spans="1:11">
      <c r="A3" s="3" t="s">
        <v>62</v>
      </c>
      <c r="B3" s="8" t="str">
        <f ca="1">IF(Survey!B12="","LEFT BLANK",YEAR(NOW())-Survey!B12)</f>
        <v>LEFT BLANK</v>
      </c>
      <c r="C3" s="9" t="str">
        <f ca="1">IF(B3="LEFT BLANK","",IF(B3&lt;F3,$F$2,IF(B3&lt;G3,$G$2,$H$2)))</f>
        <v/>
      </c>
      <c r="D3" s="9" t="str">
        <f ca="1">IF(C3=1,"ALERT","")</f>
        <v/>
      </c>
      <c r="F3" s="64">
        <v>3</v>
      </c>
      <c r="G3" s="64">
        <v>5</v>
      </c>
      <c r="H3" s="64">
        <v>10</v>
      </c>
      <c r="J3" s="5" t="s">
        <v>63</v>
      </c>
      <c r="K3" s="5">
        <v>75</v>
      </c>
    </row>
    <row r="4" spans="1:11">
      <c r="A4" s="3" t="s">
        <v>64</v>
      </c>
      <c r="B4" s="4" t="str">
        <f>IF(Survey!A25="","LEFT BLANK",IF(AND(Survey!A25="no",Survey!A26="no",Survey!A27="no"),"NO","YES"))</f>
        <v>LEFT BLANK</v>
      </c>
      <c r="C4" s="9" t="str">
        <f>IF(B4="LEFT BLANK","",IF(B4="YES",$F$2,$H$2))</f>
        <v/>
      </c>
      <c r="D4" s="9" t="str">
        <f t="shared" ref="D4:D16" si="0">IF(C4=1,"ALERT","")</f>
        <v/>
      </c>
      <c r="F4" s="65" t="s">
        <v>48</v>
      </c>
      <c r="G4" s="66"/>
      <c r="H4" s="65" t="s">
        <v>65</v>
      </c>
      <c r="J4" s="5" t="s">
        <v>66</v>
      </c>
      <c r="K4" s="5">
        <v>65</v>
      </c>
    </row>
    <row r="5" spans="1:11">
      <c r="A5" s="3" t="s">
        <v>67</v>
      </c>
      <c r="B5" s="10" t="str">
        <f>IF(Survey!B59="","",AVERAGE(Survey!B59:B61))</f>
        <v/>
      </c>
      <c r="C5" s="66"/>
      <c r="D5" s="66"/>
      <c r="F5" s="66"/>
      <c r="G5" s="66"/>
      <c r="H5" s="66"/>
      <c r="J5" s="5" t="s">
        <v>68</v>
      </c>
      <c r="K5" s="5">
        <v>50</v>
      </c>
    </row>
    <row r="6" spans="1:11">
      <c r="A6" s="3" t="s">
        <v>69</v>
      </c>
      <c r="B6" s="10" t="str">
        <f>IF(Survey!C59="","",AVERAGE(Survey!C59:C61))</f>
        <v/>
      </c>
      <c r="C6" s="66"/>
      <c r="D6" s="66"/>
      <c r="F6" s="66"/>
      <c r="G6" s="66"/>
      <c r="H6" s="66"/>
    </row>
    <row r="7" spans="1:11">
      <c r="A7" s="3" t="s">
        <v>70</v>
      </c>
      <c r="B7" s="4" t="str">
        <f>IF(Survey!F41="","LEFT BLANK",AVERAGE(Survey!F41:F43))</f>
        <v>LEFT BLANK</v>
      </c>
      <c r="C7" s="9" t="str">
        <f>IF(B7="LEFT BLANK","",IF(B7&lt;F7,$F$2,IF(B7&lt;G7,$G$2,$H$2)))</f>
        <v/>
      </c>
      <c r="D7" s="9" t="str">
        <f t="shared" si="0"/>
        <v/>
      </c>
      <c r="F7" s="64">
        <v>15</v>
      </c>
      <c r="G7" s="67">
        <v>30</v>
      </c>
      <c r="H7" s="67" t="s">
        <v>71</v>
      </c>
    </row>
    <row r="8" spans="1:11">
      <c r="A8" s="3" t="s">
        <v>72</v>
      </c>
      <c r="B8" s="4" t="str">
        <f>IF(Survey!A45="","LEFT BLANK",Survey!A45)</f>
        <v>LEFT BLANK</v>
      </c>
      <c r="C8" s="9" t="str">
        <f>IF(B8="LEFT BLANK","",IF(B8&gt;F8,$F$2,IF(B8=G8,$G$2,$H$2)))</f>
        <v/>
      </c>
      <c r="D8" s="9" t="str">
        <f t="shared" si="0"/>
        <v/>
      </c>
      <c r="F8" s="64">
        <v>1.01</v>
      </c>
      <c r="G8" s="64">
        <v>1</v>
      </c>
      <c r="H8" s="64" t="s">
        <v>73</v>
      </c>
    </row>
    <row r="9" spans="1:11" ht="29.25">
      <c r="A9" s="13" t="s">
        <v>74</v>
      </c>
      <c r="B9" s="4" t="str">
        <f>IF(Survey!A48="","LEFT BLANK",Survey!A48)</f>
        <v>LEFT BLANK</v>
      </c>
      <c r="C9" s="9" t="str">
        <f>IF(B9="LEFT BLANK","",IF(B9="NO",H2,F2))</f>
        <v/>
      </c>
      <c r="D9" s="9" t="str">
        <f t="shared" si="0"/>
        <v/>
      </c>
      <c r="F9" s="65" t="s">
        <v>48</v>
      </c>
      <c r="G9" s="66"/>
      <c r="H9" s="65" t="s">
        <v>65</v>
      </c>
    </row>
    <row r="10" spans="1:11">
      <c r="A10" s="3" t="s">
        <v>75</v>
      </c>
      <c r="B10" s="4" t="str">
        <f>IF(Survey!A46="","LEFT BLANK",Survey!A46)</f>
        <v>LEFT BLANK</v>
      </c>
      <c r="C10" s="9" t="str">
        <f>IF(B10="LEFT BLANK","",IF(B10="Yes",$H$2,F2))</f>
        <v/>
      </c>
      <c r="D10" s="9" t="str">
        <f t="shared" si="0"/>
        <v/>
      </c>
      <c r="F10" s="65" t="s">
        <v>65</v>
      </c>
      <c r="G10" s="66"/>
      <c r="H10" s="65" t="s">
        <v>48</v>
      </c>
    </row>
    <row r="11" spans="1:11">
      <c r="A11" s="3" t="s">
        <v>76</v>
      </c>
      <c r="B11" s="80" t="str">
        <f>IF(Survey!F44="MISSING SAFETY DATA","LEFT BLANK",Survey!F44)</f>
        <v>LEFT BLANK</v>
      </c>
      <c r="C11" s="9">
        <f>IF(B11&lt;H11,H2,IF(B11&gt;=F11,F2,G2))</f>
        <v>1</v>
      </c>
      <c r="D11" s="9" t="str">
        <f t="shared" si="0"/>
        <v>ALERT</v>
      </c>
      <c r="F11" s="73">
        <v>5</v>
      </c>
      <c r="G11" s="73">
        <v>3</v>
      </c>
      <c r="H11" s="73">
        <v>2</v>
      </c>
    </row>
    <row r="12" spans="1:11">
      <c r="A12" s="3" t="s">
        <v>77</v>
      </c>
      <c r="B12" s="81" t="str">
        <f>IF(Survey!D59="","LEFT BLANK",AVERAGE(Survey!D59:D61))</f>
        <v>LEFT BLANK</v>
      </c>
      <c r="C12" s="9" t="str">
        <f>IF(B12="LEFT BLANK","",IF(B12&gt;F12,F2,IF(B12&lt;H12,H2,G2)))</f>
        <v/>
      </c>
      <c r="D12" s="9" t="str">
        <f t="shared" si="0"/>
        <v/>
      </c>
      <c r="F12" s="62">
        <v>91</v>
      </c>
      <c r="G12" s="62" t="s">
        <v>78</v>
      </c>
      <c r="H12" s="62">
        <v>70</v>
      </c>
      <c r="I12" s="68" t="s">
        <v>79</v>
      </c>
    </row>
    <row r="13" spans="1:11">
      <c r="A13" s="3" t="s">
        <v>80</v>
      </c>
      <c r="B13" s="72" t="str">
        <f>IF(G58="","LEFT BLANK",(AVERAGE(Survey!F59:F61)-AVERAGE(Survey!G59:G61))/(AVERAGE(Survey!B59:B61)/365))</f>
        <v>LEFT BLANK</v>
      </c>
      <c r="C13" s="9" t="str">
        <f>IF(B13="LEFT BLANK","",IF(B13&gt;H13,H2,IF(B13&lt;F13,F2,G2)))</f>
        <v/>
      </c>
      <c r="D13" s="9" t="str">
        <f t="shared" si="0"/>
        <v/>
      </c>
      <c r="F13" s="62">
        <v>59</v>
      </c>
      <c r="G13" s="62" t="s">
        <v>78</v>
      </c>
      <c r="H13" s="62">
        <v>91</v>
      </c>
      <c r="I13" s="68" t="s">
        <v>79</v>
      </c>
    </row>
    <row r="14" spans="1:11">
      <c r="A14" s="3" t="s">
        <v>47</v>
      </c>
      <c r="B14" s="12" t="str">
        <f>IF(Survey!D63="","LEFT BLANK",Survey!D63)</f>
        <v>YES</v>
      </c>
      <c r="C14" s="9">
        <f>IF(B14="LEFT BLANK","",IF(B14="YES", H2,F2))</f>
        <v>10</v>
      </c>
      <c r="D14" s="9" t="str">
        <f t="shared" si="0"/>
        <v/>
      </c>
      <c r="F14" s="69" t="s">
        <v>65</v>
      </c>
      <c r="G14" s="66"/>
      <c r="H14" s="69" t="s">
        <v>48</v>
      </c>
    </row>
    <row r="15" spans="1:11">
      <c r="A15" s="3" t="s">
        <v>81</v>
      </c>
      <c r="B15" s="11" t="str">
        <f>IF(Survey!D64="","LEFT BLANK",Survey!D64)</f>
        <v>LEFT BLANK</v>
      </c>
      <c r="C15" s="9" t="str">
        <f>IF(B15="LEFT BLANK","",IF(B15&gt;=F15,$F$2,IF(B15=H15,$H$2,$G$2)))</f>
        <v/>
      </c>
      <c r="D15" s="9" t="str">
        <f t="shared" si="0"/>
        <v/>
      </c>
      <c r="F15" s="75">
        <v>0.05</v>
      </c>
      <c r="G15" s="75">
        <v>0.03</v>
      </c>
      <c r="H15" s="75">
        <v>0.01</v>
      </c>
      <c r="K15" s="76"/>
    </row>
    <row r="16" spans="1:11">
      <c r="A16" s="3" t="s">
        <v>82</v>
      </c>
      <c r="B16" s="11" t="str">
        <f>IF(Survey!D68="","LEFT BLANK",Survey!D68)</f>
        <v>LEFT BLANK</v>
      </c>
      <c r="C16" s="9" t="str">
        <f>IF(B16="LEFT BLANK","",IF(B16&gt;F16,F2,IF(B16&lt;H16,H2,G2)))</f>
        <v/>
      </c>
      <c r="D16" s="9" t="str">
        <f t="shared" si="0"/>
        <v/>
      </c>
      <c r="F16" s="78">
        <v>0.5</v>
      </c>
      <c r="G16" s="78" t="s">
        <v>83</v>
      </c>
      <c r="H16" s="78">
        <v>0.2</v>
      </c>
    </row>
    <row r="17" spans="1:8">
      <c r="A17" s="6" t="s">
        <v>54</v>
      </c>
      <c r="B17" s="16" t="str">
        <f>IF(Survey!C69="","",Survey!C69)</f>
        <v/>
      </c>
      <c r="C17" s="66"/>
      <c r="D17" s="66"/>
      <c r="F17" s="126" t="s">
        <v>84</v>
      </c>
      <c r="G17" s="126"/>
      <c r="H17" s="126"/>
    </row>
    <row r="18" spans="1:8">
      <c r="A18" s="6" t="s">
        <v>85</v>
      </c>
      <c r="B18" s="16" t="str">
        <f ca="1">IF(C18&gt;=K2,J2,IF(C18&lt;=K5,J5,IF(AND(C18&gt;=K3,C18&lt;=K2),J3,IF(AND(C18&gt;=K4,C18&lt;=K3),J4,J5))))</f>
        <v>D</v>
      </c>
      <c r="C18" s="7">
        <f ca="1">SUM(C3:C17)</f>
        <v>11</v>
      </c>
      <c r="D18" s="1"/>
      <c r="F18" s="126"/>
      <c r="G18" s="126"/>
      <c r="H18" s="126"/>
    </row>
    <row r="19" spans="1:8">
      <c r="A19" s="6" t="s">
        <v>86</v>
      </c>
      <c r="B19" s="17" t="str">
        <f>B6</f>
        <v/>
      </c>
      <c r="C19" s="1"/>
      <c r="D19" s="1"/>
      <c r="F19" s="126"/>
      <c r="G19" s="126"/>
      <c r="H19" s="126"/>
    </row>
    <row r="20" spans="1:8" ht="68.25" customHeight="1">
      <c r="A20" s="14" t="s">
        <v>87</v>
      </c>
      <c r="B20" s="15"/>
      <c r="C20" s="1"/>
      <c r="D20" s="1"/>
      <c r="F20" s="126"/>
      <c r="G20" s="126"/>
      <c r="H20" s="126"/>
    </row>
    <row r="21" spans="1:8">
      <c r="C21" s="1"/>
      <c r="D21" s="1"/>
      <c r="H21" s="1"/>
    </row>
    <row r="22" spans="1:8">
      <c r="C22" s="1"/>
    </row>
    <row r="23" spans="1:8">
      <c r="C23" s="1"/>
    </row>
    <row r="24" spans="1:8">
      <c r="B24" s="77"/>
      <c r="C24" s="1"/>
    </row>
    <row r="25" spans="1:8">
      <c r="C25" s="1"/>
    </row>
  </sheetData>
  <mergeCells count="2">
    <mergeCell ref="F17:H20"/>
    <mergeCell ref="F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C1BA8A2A1F7446BD248885DCE909D1" ma:contentTypeVersion="18" ma:contentTypeDescription="Create a new document." ma:contentTypeScope="" ma:versionID="bc59985095ae5c8e6d3695f19bf12c39">
  <xsd:schema xmlns:xsd="http://www.w3.org/2001/XMLSchema" xmlns:xs="http://www.w3.org/2001/XMLSchema" xmlns:p="http://schemas.microsoft.com/office/2006/metadata/properties" xmlns:ns1="1e1b3051-19c7-4109-9068-d6ae378e6dc1" xmlns:ns3="85f15fd6-4673-4536-8c1d-10a5db7ef2e1" targetNamespace="http://schemas.microsoft.com/office/2006/metadata/properties" ma:root="true" ma:fieldsID="a9fd670291ba0b2a5122572453d39375" ns1:_="" ns3:_="">
    <xsd:import namespace="1e1b3051-19c7-4109-9068-d6ae378e6dc1"/>
    <xsd:import namespace="85f15fd6-4673-4536-8c1d-10a5db7ef2e1"/>
    <xsd:element name="properties">
      <xsd:complexType>
        <xsd:sequence>
          <xsd:element name="documentManagement">
            <xsd:complexType>
              <xsd:all>
                <xsd:element ref="ns1:Process" minOccurs="0"/>
                <xsd:element ref="ns1:Type_x0020_of_x0020_Document" minOccurs="0"/>
                <xsd:element ref="ns1:Creation_x0020_Date" minOccurs="0"/>
                <xsd:element ref="ns1:Review_x0020_Date" minOccurs="0"/>
                <xsd:element ref="ns1:MediaServiceMetadata" minOccurs="0"/>
                <xsd:element ref="ns1:MediaServiceFastMetadata" minOccurs="0"/>
                <xsd:element ref="ns3:SharedWithUsers" minOccurs="0"/>
                <xsd:element ref="ns3:SharedWithDetails" minOccurs="0"/>
                <xsd:element ref="ns1:lcf76f155ced4ddcb4097134ff3c332f" minOccurs="0"/>
                <xsd:element ref="ns3:TaxCatchAll" minOccurs="0"/>
                <xsd:element ref="ns1:MediaServiceDateTaken" minOccurs="0"/>
                <xsd:element ref="ns1:MediaLengthInSeconds" minOccurs="0"/>
                <xsd:element ref="ns1:ContributingAuthor" minOccurs="0"/>
                <xsd:element ref="ns1:MediaServiceObjectDetectorVersions" minOccurs="0"/>
                <xsd:element ref="ns1:MediaServiceSearchProperties" minOccurs="0"/>
                <xsd:element ref="ns1:MediaServiceGenerationTime" minOccurs="0"/>
                <xsd:element ref="ns1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b3051-19c7-4109-9068-d6ae378e6dc1" elementFormDefault="qualified">
    <xsd:import namespace="http://schemas.microsoft.com/office/2006/documentManagement/types"/>
    <xsd:import namespace="http://schemas.microsoft.com/office/infopath/2007/PartnerControls"/>
    <xsd:element name="Process" ma:index="0" nillable="true" ma:displayName="Core Process" ma:default="Core Processes" ma:format="Dropdown" ma:internalName="Process">
      <xsd:simpleType>
        <xsd:restriction base="dms:Choice">
          <xsd:enumeration value="Core Processes"/>
          <xsd:enumeration value="Business Development &amp; Marketing"/>
          <xsd:enumeration value="Preconstruction and Estimating"/>
          <xsd:enumeration value="Construction Operations"/>
          <xsd:enumeration value="Accounting &amp; Finance"/>
          <xsd:enumeration value="Team Member Development"/>
          <xsd:enumeration value="Team Member Resources"/>
          <xsd:enumeration value="Misc"/>
        </xsd:restriction>
      </xsd:simpleType>
    </xsd:element>
    <xsd:element name="Type_x0020_of_x0020_Document" ma:index="3" nillable="true" ma:displayName="Type of Document" ma:format="Dropdown" ma:internalName="Type_x0020_of_x0020_Document">
      <xsd:simpleType>
        <xsd:restriction base="dms:Choice">
          <xsd:enumeration value="POLICY"/>
          <xsd:enumeration value="SOP"/>
          <xsd:enumeration value="TRAINING"/>
          <xsd:enumeration value="GUIDANCE"/>
          <xsd:enumeration value="FORM"/>
          <xsd:enumeration value="TEMPLATE"/>
          <xsd:enumeration value="PROGRAM"/>
          <xsd:enumeration value="Core Process"/>
          <xsd:enumeration value="Other"/>
          <xsd:enumeration value="Best Practices"/>
          <xsd:enumeration value="PPP"/>
        </xsd:restriction>
      </xsd:simpleType>
    </xsd:element>
    <xsd:element name="Creation_x0020_Date" ma:index="4" nillable="true" ma:displayName="Creation Date" ma:format="DateOnly" ma:internalName="Creation_x0020_Date">
      <xsd:simpleType>
        <xsd:restriction base="dms:DateTime"/>
      </xsd:simpleType>
    </xsd:element>
    <xsd:element name="Review_x0020_Date" ma:index="5" nillable="true" ma:displayName="Review Date" ma:format="DateOnly" ma:internalName="Review_x0020_Date">
      <xsd:simpleType>
        <xsd:restriction base="dms:DateTim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ea6260a-c57a-4485-a8d8-693345989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ContributingAuthor" ma:index="21" nillable="true" ma:displayName="Contributing Author" ma:format="Dropdown" ma:list="UserInfo" ma:SharePointGroup="0" ma:internalName="ContributingAuth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15fd6-4673-4536-8c1d-10a5db7ef2e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8bed933-65be-4827-98d1-dce1e4432d3e}" ma:internalName="TaxCatchAll" ma:showField="CatchAllData" ma:web="85f15fd6-4673-4536-8c1d-10a5db7ef2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1e1b3051-19c7-4109-9068-d6ae378e6dc1" xsi:nil="true"/>
    <TaxCatchAll xmlns="85f15fd6-4673-4536-8c1d-10a5db7ef2e1" xsi:nil="true"/>
    <ContributingAuthor xmlns="1e1b3051-19c7-4109-9068-d6ae378e6dc1">
      <UserInfo>
        <DisplayName/>
        <AccountId xsi:nil="true"/>
        <AccountType/>
      </UserInfo>
    </ContributingAuthor>
    <Creation_x0020_Date xmlns="1e1b3051-19c7-4109-9068-d6ae378e6dc1" xsi:nil="true"/>
    <Type_x0020_of_x0020_Document xmlns="1e1b3051-19c7-4109-9068-d6ae378e6dc1" xsi:nil="true"/>
    <lcf76f155ced4ddcb4097134ff3c332f xmlns="1e1b3051-19c7-4109-9068-d6ae378e6dc1">
      <Terms xmlns="http://schemas.microsoft.com/office/infopath/2007/PartnerControls"/>
    </lcf76f155ced4ddcb4097134ff3c332f>
    <Process xmlns="1e1b3051-19c7-4109-9068-d6ae378e6dc1">Core Processes</Process>
  </documentManagement>
</p:properties>
</file>

<file path=customXml/itemProps1.xml><?xml version="1.0" encoding="utf-8"?>
<ds:datastoreItem xmlns:ds="http://schemas.openxmlformats.org/officeDocument/2006/customXml" ds:itemID="{036939A2-C90C-4D46-AF22-6A268688CCC1}"/>
</file>

<file path=customXml/itemProps2.xml><?xml version="1.0" encoding="utf-8"?>
<ds:datastoreItem xmlns:ds="http://schemas.openxmlformats.org/officeDocument/2006/customXml" ds:itemID="{6E2D861F-5259-4FD8-8807-150219D571E2}"/>
</file>

<file path=customXml/itemProps3.xml><?xml version="1.0" encoding="utf-8"?>
<ds:datastoreItem xmlns:ds="http://schemas.openxmlformats.org/officeDocument/2006/customXml" ds:itemID="{B5E5309D-3C3D-4B1E-B0D0-1A4CEE0446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Pile</dc:creator>
  <cp:keywords/>
  <dc:description/>
  <cp:lastModifiedBy/>
  <cp:revision/>
  <dcterms:created xsi:type="dcterms:W3CDTF">2024-06-18T14:23:05Z</dcterms:created>
  <dcterms:modified xsi:type="dcterms:W3CDTF">2024-07-12T14:36:32Z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0x0101004AC1BA8A2A1F7446BD248885DCE909D1</vt:lpwstr>
  </property>
  <property fmtid="{D5CDD505-2E9C-101B-9397-08002B2CF9AE}" pid="3" name="MediaServiceImageTags">
    <vt:lpwstr/>
  </property>
</Properties>
</file>